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7188"/>
  </bookViews>
  <sheets>
    <sheet name="Feuil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/>
  <c r="D39"/>
  <c r="D37"/>
  <c r="D35"/>
  <c r="D33"/>
  <c r="D32"/>
  <c r="D31"/>
  <c r="D28"/>
  <c r="D27"/>
  <c r="H36" l="1"/>
  <c r="H35"/>
  <c r="H34"/>
  <c r="H30"/>
  <c r="H29"/>
  <c r="H28"/>
  <c r="H23"/>
  <c r="H22"/>
  <c r="H19"/>
  <c r="H18"/>
  <c r="H17"/>
  <c r="H16"/>
  <c r="H15"/>
  <c r="H11"/>
  <c r="H10"/>
  <c r="H9"/>
  <c r="H8"/>
  <c r="D23"/>
  <c r="D22"/>
  <c r="D21"/>
  <c r="D18"/>
  <c r="D17"/>
  <c r="D15"/>
  <c r="D14"/>
  <c r="D13"/>
  <c r="D12"/>
  <c r="D11"/>
  <c r="D8"/>
  <c r="D7"/>
  <c r="D6"/>
  <c r="F34"/>
  <c r="F28"/>
  <c r="F27" s="1"/>
  <c r="H27" s="1"/>
  <c r="B25"/>
  <c r="D25" s="1"/>
  <c r="H21"/>
  <c r="F21"/>
  <c r="F16"/>
  <c r="B16"/>
  <c r="D16" s="1"/>
  <c r="F12"/>
  <c r="H12" s="1"/>
  <c r="B12"/>
  <c r="B6"/>
  <c r="B5" s="1"/>
  <c r="F5"/>
  <c r="H5" s="1"/>
  <c r="B39" l="1"/>
  <c r="D5"/>
  <c r="F39"/>
  <c r="B40" l="1"/>
</calcChain>
</file>

<file path=xl/sharedStrings.xml><?xml version="1.0" encoding="utf-8"?>
<sst xmlns="http://schemas.openxmlformats.org/spreadsheetml/2006/main" count="75" uniqueCount="67">
  <si>
    <t>DEPENSES</t>
  </si>
  <si>
    <t>RECETTES</t>
  </si>
  <si>
    <t xml:space="preserve">NATURE </t>
  </si>
  <si>
    <t xml:space="preserve">variation </t>
  </si>
  <si>
    <t xml:space="preserve">60 - achats </t>
  </si>
  <si>
    <t xml:space="preserve">70 ventes produits finis marchandises et prestations de services </t>
  </si>
  <si>
    <t xml:space="preserve">Achats non stockés </t>
  </si>
  <si>
    <t xml:space="preserve">Ventes de marchandises </t>
  </si>
  <si>
    <t xml:space="preserve">EDF </t>
  </si>
  <si>
    <t>ventes de polos</t>
  </si>
  <si>
    <t>Administration et secrétariat – GAZ</t>
  </si>
  <si>
    <t>ventes de pavillons</t>
  </si>
  <si>
    <t xml:space="preserve">Achat de petit matériel de bureau </t>
  </si>
  <si>
    <t>vente de hublots</t>
  </si>
  <si>
    <t>Achat de fournitures administratives</t>
  </si>
  <si>
    <t>Dérives,Joues et lèvres, piano, antifouling,gobelets …</t>
  </si>
  <si>
    <t xml:space="preserve">Achat mobilier et petit équipement cabane </t>
  </si>
  <si>
    <t>Vente VIVALYS</t>
  </si>
  <si>
    <t>Achat de marchandises - activités annexes</t>
  </si>
  <si>
    <t>Produits des activités annexes</t>
  </si>
  <si>
    <t>CABANE 108</t>
  </si>
  <si>
    <t>Opération Hublots</t>
  </si>
  <si>
    <t>Achat de matériel technique : piano, joues, antifouling, lames, joints, poulie, bagues, lèvres, gobelets, stickers ..</t>
  </si>
  <si>
    <t>Participation des adhérents aux frais de repas fournis par l'Asso</t>
  </si>
  <si>
    <t>61- Services extérieurs</t>
  </si>
  <si>
    <t xml:space="preserve"> Locations </t>
  </si>
  <si>
    <t>Redevance AOT Cabane</t>
  </si>
  <si>
    <t xml:space="preserve">Utilisation de la cabane </t>
  </si>
  <si>
    <t xml:space="preserve">redevance Port Arcachon </t>
  </si>
  <si>
    <t xml:space="preserve">Occupation place au port Arcachon </t>
  </si>
  <si>
    <t>occupation du quai de la cabane</t>
  </si>
  <si>
    <t xml:space="preserve"> entretien et réparation </t>
  </si>
  <si>
    <t>Entretien immobilier cabane et quai</t>
  </si>
  <si>
    <t xml:space="preserve">74 subventions d' exploitation </t>
  </si>
  <si>
    <t xml:space="preserve">Rénovation du   VIVALYS </t>
  </si>
  <si>
    <t>Subvention SMPBA</t>
  </si>
  <si>
    <t xml:space="preserve">Assurance </t>
  </si>
  <si>
    <t>Subvention GUJAN</t>
  </si>
  <si>
    <t>62 - Autres services extérieurs</t>
  </si>
  <si>
    <t xml:space="preserve">Publicité, publication, relations publiques, expositions  </t>
  </si>
  <si>
    <t xml:space="preserve">Frais d'impression, cartes de visites, programmes, gravure </t>
  </si>
  <si>
    <t>75- Autres produits gestion courante</t>
  </si>
  <si>
    <t>Salon nautique</t>
  </si>
  <si>
    <t xml:space="preserve">cotisations </t>
  </si>
  <si>
    <t xml:space="preserve"> Frais de déplacement et de réception  </t>
  </si>
  <si>
    <t xml:space="preserve">Cotisations - adhésions </t>
  </si>
  <si>
    <t xml:space="preserve">Frais de mission et de déplacement </t>
  </si>
  <si>
    <t>Cotisations - licences/CVA</t>
  </si>
  <si>
    <t xml:space="preserve">Frais de traiteur, achat de produits alimentaires pour réceptions participatives  des adhérents </t>
  </si>
  <si>
    <t xml:space="preserve">Apéritif et pots divers offerts aux adhérents </t>
  </si>
  <si>
    <t xml:space="preserve">Services bancaires </t>
  </si>
  <si>
    <t xml:space="preserve">Cotisations </t>
  </si>
  <si>
    <t xml:space="preserve">Dons et Mécénat </t>
  </si>
  <si>
    <t>Cotisation  CVA ASSO</t>
  </si>
  <si>
    <t>Dons hello asso</t>
  </si>
  <si>
    <t xml:space="preserve">Cotisation  CVA Président </t>
  </si>
  <si>
    <t>dons, tombola</t>
  </si>
  <si>
    <t>Autres  cotisations TELETHON</t>
  </si>
  <si>
    <t>sponsoring (Tour de By,…..)</t>
  </si>
  <si>
    <t>Total</t>
  </si>
  <si>
    <t>RESULTAT PREVISIONNEL 2024</t>
  </si>
  <si>
    <t>RESULTAT  REALISE AU 31/10/2024</t>
  </si>
  <si>
    <t xml:space="preserve"> </t>
  </si>
  <si>
    <t>Réalisé 11/ 2024</t>
  </si>
  <si>
    <t>Prévisionnel 2025</t>
  </si>
  <si>
    <t>Charges à venir 12/2024</t>
  </si>
  <si>
    <t>BILAN 2024 / PREVISIONNEL 2025</t>
  </si>
</sst>
</file>

<file path=xl/styles.xml><?xml version="1.0" encoding="utf-8"?>
<styleSheet xmlns="http://schemas.openxmlformats.org/spreadsheetml/2006/main">
  <numFmts count="4">
    <numFmt numFmtId="6" formatCode="#,##0\ &quot;€&quot;;[Red]\-#,##0\ &quot;€&quot;"/>
    <numFmt numFmtId="43" formatCode="_-* #,##0.00\ _€_-;\-* #,##0.00\ _€_-;_-* &quot;-&quot;??\ _€_-;_-@_-"/>
    <numFmt numFmtId="164" formatCode="#,##0.00&quot; €&quot;"/>
    <numFmt numFmtId="165" formatCode="\ * #,##0.00&quot; € &quot;;\-* #,##0.00&quot; € &quot;;\ * \-#&quot; € &quot;;\ @\ "/>
  </numFmts>
  <fonts count="17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b/>
      <sz val="10"/>
      <color rgb="FFED1C24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b/>
      <sz val="10"/>
      <color rgb="FFCE181E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0"/>
      <color rgb="FFFF0000"/>
      <name val="Times New Roman"/>
      <family val="1"/>
      <charset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1"/>
    </font>
    <font>
      <b/>
      <sz val="10"/>
      <color rgb="FFFF0000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"/>
    </font>
    <font>
      <b/>
      <sz val="14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E5CA"/>
      </patternFill>
    </fill>
    <fill>
      <patternFill patternType="solid">
        <fgColor rgb="FFFFFF00"/>
        <bgColor rgb="FFFFF2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E5CA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rgb="FFFFF200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rgb="FFFFE5CA"/>
      </patternFill>
    </fill>
    <fill>
      <patternFill patternType="solid">
        <fgColor theme="4" tint="0.39997558519241921"/>
        <bgColor rgb="FFFFE5CA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8">
    <xf numFmtId="0" fontId="0" fillId="0" borderId="0" xfId="0"/>
    <xf numFmtId="0" fontId="3" fillId="0" borderId="2" xfId="0" applyFont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164" fontId="2" fillId="3" borderId="2" xfId="0" applyNumberFormat="1" applyFont="1" applyFill="1" applyBorder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164" fontId="5" fillId="3" borderId="2" xfId="0" applyNumberFormat="1" applyFont="1" applyFill="1" applyBorder="1" applyAlignment="1">
      <alignment vertical="center"/>
    </xf>
    <xf numFmtId="2" fontId="2" fillId="2" borderId="2" xfId="0" applyNumberFormat="1" applyFont="1" applyFill="1" applyBorder="1" applyAlignment="1">
      <alignment vertical="center"/>
    </xf>
    <xf numFmtId="164" fontId="3" fillId="2" borderId="2" xfId="0" applyNumberFormat="1" applyFont="1" applyFill="1" applyBorder="1"/>
    <xf numFmtId="0" fontId="3" fillId="2" borderId="2" xfId="0" applyFont="1" applyFill="1" applyBorder="1" applyAlignment="1">
      <alignment horizontal="center"/>
    </xf>
    <xf numFmtId="0" fontId="2" fillId="0" borderId="3" xfId="0" applyFont="1" applyBorder="1"/>
    <xf numFmtId="164" fontId="2" fillId="0" borderId="2" xfId="0" applyNumberFormat="1" applyFont="1" applyBorder="1"/>
    <xf numFmtId="0" fontId="3" fillId="0" borderId="2" xfId="0" applyFont="1" applyBorder="1"/>
    <xf numFmtId="0" fontId="3" fillId="0" borderId="4" xfId="0" applyFont="1" applyBorder="1" applyAlignment="1"/>
    <xf numFmtId="2" fontId="3" fillId="2" borderId="2" xfId="0" applyNumberFormat="1" applyFont="1" applyFill="1" applyBorder="1" applyAlignment="1">
      <alignment horizontal="center"/>
    </xf>
    <xf numFmtId="164" fontId="3" fillId="0" borderId="2" xfId="0" applyNumberFormat="1" applyFont="1" applyBorder="1"/>
    <xf numFmtId="0" fontId="3" fillId="0" borderId="2" xfId="0" applyFont="1" applyBorder="1" applyAlignment="1">
      <alignment horizontal="left" vertical="center"/>
    </xf>
    <xf numFmtId="164" fontId="3" fillId="2" borderId="2" xfId="0" applyNumberFormat="1" applyFont="1" applyFill="1" applyBorder="1" applyAlignment="1">
      <alignment vertical="center"/>
    </xf>
    <xf numFmtId="2" fontId="3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3" xfId="0" applyFont="1" applyBorder="1"/>
    <xf numFmtId="0" fontId="6" fillId="0" borderId="4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164" fontId="2" fillId="3" borderId="2" xfId="0" applyNumberFormat="1" applyFont="1" applyFill="1" applyBorder="1"/>
    <xf numFmtId="164" fontId="3" fillId="3" borderId="2" xfId="0" applyNumberFormat="1" applyFont="1" applyFill="1" applyBorder="1"/>
    <xf numFmtId="4" fontId="3" fillId="0" borderId="2" xfId="0" applyNumberFormat="1" applyFont="1" applyBorder="1"/>
    <xf numFmtId="0" fontId="3" fillId="0" borderId="0" xfId="0" applyFont="1"/>
    <xf numFmtId="164" fontId="7" fillId="0" borderId="2" xfId="0" applyNumberFormat="1" applyFont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horizontal="left"/>
    </xf>
    <xf numFmtId="164" fontId="7" fillId="0" borderId="2" xfId="0" applyNumberFormat="1" applyFont="1" applyBorder="1"/>
    <xf numFmtId="0" fontId="2" fillId="0" borderId="4" xfId="0" applyFont="1" applyBorder="1" applyAlignment="1">
      <alignment horizontal="left"/>
    </xf>
    <xf numFmtId="164" fontId="3" fillId="2" borderId="2" xfId="0" applyNumberFormat="1" applyFont="1" applyFill="1" applyBorder="1" applyAlignment="1">
      <alignment horizontal="right" vertical="center"/>
    </xf>
    <xf numFmtId="0" fontId="4" fillId="0" borderId="2" xfId="0" applyFont="1" applyBorder="1"/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top" wrapText="1"/>
    </xf>
    <xf numFmtId="164" fontId="2" fillId="2" borderId="2" xfId="0" applyNumberFormat="1" applyFont="1" applyFill="1" applyBorder="1" applyAlignment="1">
      <alignment horizontal="right" vertical="center"/>
    </xf>
    <xf numFmtId="164" fontId="2" fillId="2" borderId="2" xfId="0" applyNumberFormat="1" applyFont="1" applyFill="1" applyBorder="1" applyAlignment="1">
      <alignment vertical="center"/>
    </xf>
    <xf numFmtId="2" fontId="2" fillId="2" borderId="2" xfId="0" applyNumberFormat="1" applyFont="1" applyFill="1" applyBorder="1" applyAlignment="1">
      <alignment horizontal="center"/>
    </xf>
    <xf numFmtId="0" fontId="4" fillId="0" borderId="3" xfId="0" applyFont="1" applyBorder="1"/>
    <xf numFmtId="164" fontId="6" fillId="0" borderId="2" xfId="0" applyNumberFormat="1" applyFont="1" applyBorder="1"/>
    <xf numFmtId="0" fontId="4" fillId="0" borderId="4" xfId="0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64" fontId="2" fillId="2" borderId="2" xfId="0" applyNumberFormat="1" applyFont="1" applyFill="1" applyBorder="1"/>
    <xf numFmtId="0" fontId="4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65" fontId="5" fillId="0" borderId="2" xfId="1" applyNumberFormat="1" applyFont="1" applyFill="1" applyBorder="1" applyAlignment="1" applyProtection="1"/>
    <xf numFmtId="164" fontId="2" fillId="2" borderId="2" xfId="0" applyNumberFormat="1" applyFont="1" applyFill="1" applyBorder="1" applyAlignment="1">
      <alignment horizontal="center"/>
    </xf>
    <xf numFmtId="0" fontId="2" fillId="0" borderId="2" xfId="0" applyFont="1" applyBorder="1"/>
    <xf numFmtId="49" fontId="5" fillId="3" borderId="5" xfId="1" applyNumberFormat="1" applyFont="1" applyFill="1" applyBorder="1" applyAlignment="1" applyProtection="1"/>
    <xf numFmtId="165" fontId="5" fillId="3" borderId="2" xfId="1" applyNumberFormat="1" applyFont="1" applyFill="1" applyBorder="1" applyAlignment="1" applyProtection="1"/>
    <xf numFmtId="165" fontId="5" fillId="3" borderId="5" xfId="1" applyNumberFormat="1" applyFont="1" applyFill="1" applyBorder="1" applyAlignment="1" applyProtection="1"/>
    <xf numFmtId="164" fontId="2" fillId="3" borderId="2" xfId="0" applyNumberFormat="1" applyFont="1" applyFill="1" applyBorder="1" applyAlignment="1">
      <alignment horizontal="center"/>
    </xf>
    <xf numFmtId="0" fontId="7" fillId="0" borderId="5" xfId="1" applyFont="1" applyFill="1" applyBorder="1" applyAlignment="1" applyProtection="1"/>
    <xf numFmtId="165" fontId="8" fillId="0" borderId="5" xfId="1" applyNumberFormat="1" applyFont="1" applyFill="1" applyBorder="1" applyAlignment="1" applyProtection="1">
      <alignment horizontal="left"/>
    </xf>
    <xf numFmtId="165" fontId="7" fillId="0" borderId="2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/>
    <xf numFmtId="164" fontId="2" fillId="0" borderId="2" xfId="1" applyNumberFormat="1" applyFont="1" applyFill="1" applyBorder="1" applyAlignment="1" applyProtection="1"/>
    <xf numFmtId="165" fontId="7" fillId="0" borderId="7" xfId="1" applyNumberFormat="1" applyFont="1" applyFill="1" applyBorder="1" applyAlignment="1" applyProtection="1"/>
    <xf numFmtId="0" fontId="3" fillId="0" borderId="3" xfId="0" applyFont="1" applyFill="1" applyBorder="1"/>
    <xf numFmtId="164" fontId="3" fillId="0" borderId="2" xfId="0" applyNumberFormat="1" applyFont="1" applyFill="1" applyBorder="1"/>
    <xf numFmtId="0" fontId="3" fillId="0" borderId="3" xfId="0" applyFont="1" applyFill="1" applyBorder="1" applyAlignment="1">
      <alignment wrapText="1"/>
    </xf>
    <xf numFmtId="0" fontId="3" fillId="0" borderId="0" xfId="0" applyFont="1" applyFill="1" applyAlignment="1">
      <alignment horizontal="left" vertical="top" wrapText="1"/>
    </xf>
    <xf numFmtId="164" fontId="3" fillId="0" borderId="2" xfId="0" applyNumberFormat="1" applyFont="1" applyFill="1" applyBorder="1" applyAlignment="1">
      <alignment vertical="center"/>
    </xf>
    <xf numFmtId="0" fontId="9" fillId="0" borderId="4" xfId="0" applyFont="1" applyBorder="1" applyAlignment="1"/>
    <xf numFmtId="164" fontId="10" fillId="2" borderId="2" xfId="0" applyNumberFormat="1" applyFont="1" applyFill="1" applyBorder="1"/>
    <xf numFmtId="0" fontId="3" fillId="5" borderId="4" xfId="0" applyFont="1" applyFill="1" applyBorder="1" applyAlignment="1">
      <alignment vertical="center"/>
    </xf>
    <xf numFmtId="164" fontId="11" fillId="6" borderId="2" xfId="0" applyNumberFormat="1" applyFont="1" applyFill="1" applyBorder="1" applyAlignment="1">
      <alignment vertical="center"/>
    </xf>
    <xf numFmtId="0" fontId="3" fillId="5" borderId="3" xfId="0" applyFont="1" applyFill="1" applyBorder="1"/>
    <xf numFmtId="164" fontId="11" fillId="5" borderId="2" xfId="0" applyNumberFormat="1" applyFont="1" applyFill="1" applyBorder="1"/>
    <xf numFmtId="4" fontId="3" fillId="2" borderId="2" xfId="0" applyNumberFormat="1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 vertical="center"/>
    </xf>
    <xf numFmtId="2" fontId="12" fillId="0" borderId="2" xfId="0" applyNumberFormat="1" applyFont="1" applyFill="1" applyBorder="1" applyAlignment="1">
      <alignment horizontal="center" vertical="center"/>
    </xf>
    <xf numFmtId="164" fontId="6" fillId="4" borderId="2" xfId="0" applyNumberFormat="1" applyFont="1" applyFill="1" applyBorder="1"/>
    <xf numFmtId="164" fontId="3" fillId="4" borderId="2" xfId="0" applyNumberFormat="1" applyFont="1" applyFill="1" applyBorder="1"/>
    <xf numFmtId="164" fontId="13" fillId="3" borderId="6" xfId="1" applyNumberFormat="1" applyFont="1" applyFill="1" applyBorder="1" applyAlignment="1" applyProtection="1"/>
    <xf numFmtId="164" fontId="13" fillId="3" borderId="2" xfId="1" applyNumberFormat="1" applyFont="1" applyFill="1" applyBorder="1" applyAlignment="1" applyProtection="1"/>
    <xf numFmtId="165" fontId="13" fillId="3" borderId="3" xfId="1" applyNumberFormat="1" applyFont="1" applyFill="1" applyBorder="1" applyAlignment="1" applyProtection="1"/>
    <xf numFmtId="0" fontId="14" fillId="7" borderId="8" xfId="0" applyFont="1" applyFill="1" applyBorder="1"/>
    <xf numFmtId="6" fontId="14" fillId="7" borderId="9" xfId="0" applyNumberFormat="1" applyFont="1" applyFill="1" applyBorder="1"/>
    <xf numFmtId="0" fontId="5" fillId="8" borderId="5" xfId="1" applyFont="1" applyFill="1" applyBorder="1" applyAlignment="1" applyProtection="1"/>
    <xf numFmtId="165" fontId="15" fillId="9" borderId="5" xfId="1" applyNumberFormat="1" applyFont="1" applyFill="1" applyBorder="1" applyAlignment="1" applyProtection="1">
      <alignment horizontal="right"/>
    </xf>
    <xf numFmtId="43" fontId="0" fillId="0" borderId="0" xfId="0" applyNumberFormat="1"/>
    <xf numFmtId="164" fontId="0" fillId="0" borderId="0" xfId="0" applyNumberFormat="1"/>
    <xf numFmtId="164" fontId="3" fillId="11" borderId="2" xfId="0" applyNumberFormat="1" applyFont="1" applyFill="1" applyBorder="1" applyAlignment="1">
      <alignment horizontal="right" vertical="center"/>
    </xf>
    <xf numFmtId="164" fontId="3" fillId="12" borderId="2" xfId="0" applyNumberFormat="1" applyFont="1" applyFill="1" applyBorder="1" applyAlignment="1">
      <alignment vertical="center"/>
    </xf>
    <xf numFmtId="164" fontId="3" fillId="12" borderId="2" xfId="0" applyNumberFormat="1" applyFont="1" applyFill="1" applyBorder="1"/>
    <xf numFmtId="0" fontId="3" fillId="0" borderId="0" xfId="0" applyFont="1" applyFill="1"/>
    <xf numFmtId="164" fontId="3" fillId="10" borderId="2" xfId="0" applyNumberFormat="1" applyFont="1" applyFill="1" applyBorder="1" applyAlignment="1">
      <alignment vertical="center"/>
    </xf>
    <xf numFmtId="164" fontId="3" fillId="13" borderId="2" xfId="0" applyNumberFormat="1" applyFont="1" applyFill="1" applyBorder="1"/>
    <xf numFmtId="164" fontId="3" fillId="13" borderId="2" xfId="0" applyNumberFormat="1" applyFont="1" applyFill="1" applyBorder="1" applyAlignment="1">
      <alignment vertical="center"/>
    </xf>
    <xf numFmtId="164" fontId="6" fillId="0" borderId="2" xfId="0" applyNumberFormat="1" applyFont="1" applyFill="1" applyBorder="1" applyAlignment="1">
      <alignment vertical="center"/>
    </xf>
    <xf numFmtId="164" fontId="6" fillId="0" borderId="2" xfId="0" applyNumberFormat="1" applyFont="1" applyFill="1" applyBorder="1" applyAlignment="1">
      <alignment horizontal="right" vertical="center"/>
    </xf>
    <xf numFmtId="164" fontId="3" fillId="0" borderId="2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6" fillId="14" borderId="10" xfId="0" applyFont="1" applyFill="1" applyBorder="1" applyAlignment="1">
      <alignment horizontal="center" vertical="center"/>
    </xf>
    <xf numFmtId="0" fontId="16" fillId="14" borderId="11" xfId="0" applyFont="1" applyFill="1" applyBorder="1" applyAlignment="1">
      <alignment horizontal="center" vertical="center"/>
    </xf>
    <xf numFmtId="0" fontId="16" fillId="14" borderId="12" xfId="0" applyFont="1" applyFill="1" applyBorder="1" applyAlignment="1">
      <alignment horizontal="center" vertical="center"/>
    </xf>
    <xf numFmtId="0" fontId="16" fillId="14" borderId="13" xfId="0" applyFont="1" applyFill="1" applyBorder="1" applyAlignment="1">
      <alignment horizontal="center" vertical="center"/>
    </xf>
  </cellXfs>
  <cellStyles count="2">
    <cellStyle name="Normal" xfId="0" builtinId="0"/>
    <cellStyle name="Texte explicatif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4"/>
  <sheetViews>
    <sheetView tabSelected="1" workbookViewId="0">
      <selection activeCell="E5" sqref="E5"/>
    </sheetView>
  </sheetViews>
  <sheetFormatPr baseColWidth="10" defaultRowHeight="14.4"/>
  <cols>
    <col min="1" max="1" width="30.88671875" customWidth="1"/>
    <col min="2" max="2" width="15.21875" customWidth="1"/>
    <col min="3" max="3" width="14.77734375" customWidth="1"/>
    <col min="4" max="4" width="14.44140625" customWidth="1"/>
    <col min="5" max="5" width="33.6640625" customWidth="1"/>
    <col min="6" max="6" width="14.88671875" customWidth="1"/>
    <col min="7" max="7" width="15.77734375" customWidth="1"/>
  </cols>
  <sheetData>
    <row r="1" spans="1:8">
      <c r="D1" s="114" t="s">
        <v>66</v>
      </c>
      <c r="E1" s="115"/>
    </row>
    <row r="2" spans="1:8" ht="15" thickBot="1">
      <c r="D2" s="116"/>
      <c r="E2" s="117"/>
    </row>
    <row r="3" spans="1:8">
      <c r="A3" s="112" t="s">
        <v>0</v>
      </c>
      <c r="B3" s="112"/>
      <c r="C3" s="112"/>
      <c r="D3" s="112"/>
      <c r="E3" s="113" t="s">
        <v>1</v>
      </c>
      <c r="F3" s="113"/>
      <c r="G3" s="113"/>
      <c r="H3" s="113"/>
    </row>
    <row r="4" spans="1:8" ht="26.4">
      <c r="A4" s="1" t="s">
        <v>2</v>
      </c>
      <c r="B4" s="2" t="s">
        <v>63</v>
      </c>
      <c r="C4" s="5" t="s">
        <v>64</v>
      </c>
      <c r="D4" s="3" t="s">
        <v>3</v>
      </c>
      <c r="E4" s="4" t="s">
        <v>2</v>
      </c>
      <c r="F4" s="2" t="s">
        <v>63</v>
      </c>
      <c r="G4" s="5" t="s">
        <v>64</v>
      </c>
      <c r="H4" s="3" t="s">
        <v>3</v>
      </c>
    </row>
    <row r="5" spans="1:8" ht="28.05" customHeight="1">
      <c r="A5" s="6" t="s">
        <v>4</v>
      </c>
      <c r="B5" s="7">
        <f>B6+B12</f>
        <v>4828.01</v>
      </c>
      <c r="C5" s="7">
        <v>5180</v>
      </c>
      <c r="D5" s="89">
        <f>C5-B5</f>
        <v>351.98999999999978</v>
      </c>
      <c r="E5" s="8" t="s">
        <v>5</v>
      </c>
      <c r="F5" s="9">
        <f>SUM(F7:F11)</f>
        <v>7407</v>
      </c>
      <c r="G5" s="9">
        <v>5470</v>
      </c>
      <c r="H5" s="10">
        <f>G5-F5</f>
        <v>-1937</v>
      </c>
    </row>
    <row r="6" spans="1:8">
      <c r="A6" s="82" t="s">
        <v>6</v>
      </c>
      <c r="B6" s="83">
        <f>SUM(B7:B11)</f>
        <v>271.01</v>
      </c>
      <c r="C6" s="11">
        <v>380</v>
      </c>
      <c r="D6" s="88">
        <f>+C6-B6</f>
        <v>108.99000000000001</v>
      </c>
      <c r="E6" s="13" t="s">
        <v>7</v>
      </c>
      <c r="F6" s="14"/>
      <c r="G6" s="14"/>
      <c r="H6" s="15"/>
    </row>
    <row r="7" spans="1:8">
      <c r="A7" s="16" t="s">
        <v>8</v>
      </c>
      <c r="B7" s="11">
        <v>127.72</v>
      </c>
      <c r="C7" s="11">
        <v>180</v>
      </c>
      <c r="D7" s="88">
        <f t="shared" ref="D7:D8" si="0">+C7-B7</f>
        <v>52.28</v>
      </c>
      <c r="E7" s="77" t="s">
        <v>9</v>
      </c>
      <c r="F7" s="78"/>
      <c r="G7" s="18"/>
      <c r="H7" s="15"/>
    </row>
    <row r="8" spans="1:8" ht="18" customHeight="1">
      <c r="A8" s="19" t="s">
        <v>10</v>
      </c>
      <c r="B8" s="20">
        <v>58.3</v>
      </c>
      <c r="C8" s="20">
        <v>100</v>
      </c>
      <c r="D8" s="88">
        <f t="shared" si="0"/>
        <v>41.7</v>
      </c>
      <c r="E8" s="79" t="s">
        <v>11</v>
      </c>
      <c r="F8" s="78">
        <v>75</v>
      </c>
      <c r="G8" s="107">
        <v>300</v>
      </c>
      <c r="H8" s="10">
        <f t="shared" ref="H8:H10" si="1">G8-F8</f>
        <v>225</v>
      </c>
    </row>
    <row r="9" spans="1:8" ht="18" customHeight="1">
      <c r="A9" s="22" t="s">
        <v>12</v>
      </c>
      <c r="B9" s="20"/>
      <c r="C9" s="20"/>
      <c r="D9" s="21"/>
      <c r="E9" s="79" t="s">
        <v>13</v>
      </c>
      <c r="F9" s="78">
        <v>100</v>
      </c>
      <c r="G9" s="107">
        <v>800</v>
      </c>
      <c r="H9" s="10">
        <f t="shared" si="1"/>
        <v>700</v>
      </c>
    </row>
    <row r="10" spans="1:8" ht="24.45" customHeight="1">
      <c r="A10" s="23" t="s">
        <v>14</v>
      </c>
      <c r="B10" s="20"/>
      <c r="C10" s="20"/>
      <c r="D10" s="21"/>
      <c r="E10" s="80" t="s">
        <v>15</v>
      </c>
      <c r="F10" s="81">
        <v>2232</v>
      </c>
      <c r="G10" s="108">
        <v>4370</v>
      </c>
      <c r="H10" s="10">
        <f t="shared" si="1"/>
        <v>2138</v>
      </c>
    </row>
    <row r="11" spans="1:8">
      <c r="A11" s="24" t="s">
        <v>16</v>
      </c>
      <c r="B11" s="20">
        <v>84.99</v>
      </c>
      <c r="C11" s="20">
        <v>100</v>
      </c>
      <c r="D11" s="88">
        <f>+C11-B11</f>
        <v>15.010000000000005</v>
      </c>
      <c r="E11" s="86" t="s">
        <v>17</v>
      </c>
      <c r="F11" s="87">
        <v>5000</v>
      </c>
      <c r="G11" s="18"/>
      <c r="H11" s="10">
        <f>G11-F11</f>
        <v>-5000</v>
      </c>
    </row>
    <row r="12" spans="1:8" ht="23.55" customHeight="1">
      <c r="A12" s="26" t="s">
        <v>18</v>
      </c>
      <c r="B12" s="109">
        <f>SUM(B13:B15)</f>
        <v>4557</v>
      </c>
      <c r="C12" s="81">
        <v>4800</v>
      </c>
      <c r="D12" s="21">
        <f t="shared" ref="D12:D18" si="2">C12-B12</f>
        <v>243</v>
      </c>
      <c r="E12" s="28" t="s">
        <v>19</v>
      </c>
      <c r="F12" s="29">
        <f>SUM(F15:F16)</f>
        <v>2607</v>
      </c>
      <c r="G12" s="30">
        <v>4500</v>
      </c>
      <c r="H12" s="31">
        <f>G12-F12</f>
        <v>1893</v>
      </c>
    </row>
    <row r="13" spans="1:8">
      <c r="A13" s="84" t="s">
        <v>20</v>
      </c>
      <c r="B13" s="85">
        <v>2500</v>
      </c>
      <c r="C13" s="20"/>
      <c r="D13" s="21">
        <f t="shared" si="2"/>
        <v>-2500</v>
      </c>
      <c r="E13" s="32"/>
      <c r="F13" s="33"/>
      <c r="G13" s="34"/>
      <c r="H13" s="15"/>
    </row>
    <row r="14" spans="1:8">
      <c r="A14" s="24" t="s">
        <v>21</v>
      </c>
      <c r="B14" s="20">
        <v>864</v>
      </c>
      <c r="C14" s="20">
        <v>800</v>
      </c>
      <c r="D14" s="21">
        <f t="shared" si="2"/>
        <v>-64</v>
      </c>
      <c r="E14" s="105"/>
      <c r="F14" s="35"/>
      <c r="G14" s="35"/>
      <c r="H14" s="15"/>
    </row>
    <row r="15" spans="1:8" ht="45" customHeight="1">
      <c r="A15" s="36" t="s">
        <v>22</v>
      </c>
      <c r="B15" s="20">
        <v>1193</v>
      </c>
      <c r="C15" s="106">
        <v>4000</v>
      </c>
      <c r="D15" s="21">
        <f t="shared" si="2"/>
        <v>2807</v>
      </c>
      <c r="E15" s="37" t="s">
        <v>23</v>
      </c>
      <c r="F15" s="35">
        <v>660</v>
      </c>
      <c r="G15" s="35">
        <v>800</v>
      </c>
      <c r="H15" s="10">
        <f t="shared" ref="H15:H19" si="3">G15-F15</f>
        <v>140</v>
      </c>
    </row>
    <row r="16" spans="1:8">
      <c r="A16" s="38" t="s">
        <v>24</v>
      </c>
      <c r="B16" s="7">
        <f>SUM(B17:B23)</f>
        <v>4574.8</v>
      </c>
      <c r="C16" s="7">
        <v>7600</v>
      </c>
      <c r="D16" s="89">
        <f t="shared" si="2"/>
        <v>3025.2</v>
      </c>
      <c r="E16" s="39" t="s">
        <v>25</v>
      </c>
      <c r="F16" s="110">
        <f>SUM(F17:F19)</f>
        <v>1947</v>
      </c>
      <c r="G16" s="111">
        <v>3700</v>
      </c>
      <c r="H16" s="10">
        <f t="shared" si="3"/>
        <v>1753</v>
      </c>
    </row>
    <row r="17" spans="1:8">
      <c r="A17" s="16" t="s">
        <v>26</v>
      </c>
      <c r="B17" s="11">
        <v>579.88</v>
      </c>
      <c r="C17" s="11">
        <v>1200</v>
      </c>
      <c r="D17" s="21">
        <f t="shared" si="2"/>
        <v>620.12</v>
      </c>
      <c r="E17" s="41" t="s">
        <v>27</v>
      </c>
      <c r="F17" s="18">
        <v>50</v>
      </c>
      <c r="G17" s="18">
        <v>200</v>
      </c>
      <c r="H17" s="10">
        <f t="shared" si="3"/>
        <v>150</v>
      </c>
    </row>
    <row r="18" spans="1:8">
      <c r="A18" s="16" t="s">
        <v>28</v>
      </c>
      <c r="B18" s="11">
        <v>2004.62</v>
      </c>
      <c r="C18" s="11">
        <v>2000</v>
      </c>
      <c r="D18" s="21">
        <f t="shared" si="2"/>
        <v>-4.6199999999998909</v>
      </c>
      <c r="E18" s="42" t="s">
        <v>29</v>
      </c>
      <c r="F18" s="27">
        <v>1897</v>
      </c>
      <c r="G18" s="27">
        <v>1900</v>
      </c>
      <c r="H18" s="10">
        <f t="shared" si="3"/>
        <v>3</v>
      </c>
    </row>
    <row r="19" spans="1:8" ht="20.55" customHeight="1">
      <c r="A19" s="43" t="s">
        <v>62</v>
      </c>
      <c r="B19" s="11"/>
      <c r="C19" s="11"/>
      <c r="D19" s="17"/>
      <c r="E19" s="42" t="s">
        <v>30</v>
      </c>
      <c r="F19" s="44"/>
      <c r="G19" s="104">
        <v>1600</v>
      </c>
      <c r="H19" s="10">
        <f t="shared" si="3"/>
        <v>1600</v>
      </c>
    </row>
    <row r="20" spans="1:8">
      <c r="A20" s="45" t="s">
        <v>31</v>
      </c>
      <c r="B20" s="11"/>
      <c r="C20" s="11"/>
      <c r="D20" s="12"/>
      <c r="E20" s="15"/>
      <c r="F20" s="18"/>
      <c r="G20" s="18"/>
      <c r="H20" s="15"/>
    </row>
    <row r="21" spans="1:8">
      <c r="A21" s="22" t="s">
        <v>32</v>
      </c>
      <c r="B21" s="46">
        <v>1346.69</v>
      </c>
      <c r="C21" s="102">
        <v>3900</v>
      </c>
      <c r="D21" s="90">
        <f t="shared" ref="D21:D23" si="4">C21-B21</f>
        <v>2553.31</v>
      </c>
      <c r="E21" s="47" t="s">
        <v>33</v>
      </c>
      <c r="F21" s="29">
        <f>SUM(F22:F23)</f>
        <v>800</v>
      </c>
      <c r="G21" s="30">
        <v>2300</v>
      </c>
      <c r="H21" s="31">
        <f>G21-F21</f>
        <v>1500</v>
      </c>
    </row>
    <row r="22" spans="1:8">
      <c r="A22" s="48" t="s">
        <v>34</v>
      </c>
      <c r="B22" s="20">
        <v>261.33</v>
      </c>
      <c r="C22" s="20"/>
      <c r="D22" s="21">
        <f t="shared" si="4"/>
        <v>-261.33</v>
      </c>
      <c r="E22" s="49" t="s">
        <v>35</v>
      </c>
      <c r="F22" s="14">
        <v>300</v>
      </c>
      <c r="G22" s="14">
        <v>300</v>
      </c>
      <c r="H22" s="10">
        <f t="shared" ref="H22:H23" si="5">G22-F22</f>
        <v>0</v>
      </c>
    </row>
    <row r="23" spans="1:8">
      <c r="A23" s="50" t="s">
        <v>36</v>
      </c>
      <c r="B23" s="20">
        <v>382.28</v>
      </c>
      <c r="C23" s="20">
        <v>500</v>
      </c>
      <c r="D23" s="21">
        <f t="shared" si="4"/>
        <v>117.72000000000003</v>
      </c>
      <c r="E23" s="32" t="s">
        <v>37</v>
      </c>
      <c r="F23" s="27">
        <v>500</v>
      </c>
      <c r="G23" s="103">
        <v>2000</v>
      </c>
      <c r="H23" s="10">
        <f t="shared" si="5"/>
        <v>1500</v>
      </c>
    </row>
    <row r="24" spans="1:8">
      <c r="A24" s="50"/>
      <c r="B24" s="20"/>
      <c r="C24" s="20"/>
      <c r="D24" s="21"/>
      <c r="E24" s="49"/>
      <c r="F24" s="27"/>
      <c r="G24" s="27"/>
      <c r="H24" s="15"/>
    </row>
    <row r="25" spans="1:8">
      <c r="A25" s="51" t="s">
        <v>38</v>
      </c>
      <c r="B25" s="7">
        <f>SUM(B26:B37)</f>
        <v>3088.83</v>
      </c>
      <c r="C25" s="7">
        <v>3750</v>
      </c>
      <c r="D25" s="3">
        <f>C25-B25</f>
        <v>661.17000000000007</v>
      </c>
      <c r="E25" s="32"/>
      <c r="F25" s="27"/>
      <c r="G25" s="27"/>
      <c r="H25" s="15"/>
    </row>
    <row r="26" spans="1:8" ht="30.45" customHeight="1">
      <c r="A26" s="52" t="s">
        <v>39</v>
      </c>
      <c r="B26" s="53"/>
      <c r="C26" s="54"/>
      <c r="D26" s="55"/>
      <c r="E26" s="15"/>
      <c r="F26" s="18"/>
      <c r="G26" s="18"/>
      <c r="H26" s="15"/>
    </row>
    <row r="27" spans="1:8" ht="33" customHeight="1">
      <c r="A27" s="36" t="s">
        <v>40</v>
      </c>
      <c r="B27" s="46">
        <v>167.22</v>
      </c>
      <c r="C27" s="46">
        <v>200</v>
      </c>
      <c r="D27" s="3">
        <f t="shared" ref="D27:D28" si="6">C27-B27</f>
        <v>32.78</v>
      </c>
      <c r="E27" s="28" t="s">
        <v>41</v>
      </c>
      <c r="F27" s="7">
        <f>SUM(F28+F34)</f>
        <v>4799</v>
      </c>
      <c r="G27" s="7">
        <v>4260</v>
      </c>
      <c r="H27" s="10">
        <f>G27-F27</f>
        <v>-539</v>
      </c>
    </row>
    <row r="28" spans="1:8">
      <c r="A28" s="43" t="s">
        <v>42</v>
      </c>
      <c r="B28" s="11">
        <v>96</v>
      </c>
      <c r="C28" s="11">
        <v>150</v>
      </c>
      <c r="D28" s="3">
        <f t="shared" si="6"/>
        <v>54</v>
      </c>
      <c r="E28" s="56" t="s">
        <v>43</v>
      </c>
      <c r="F28" s="57">
        <f>SUM(F29:F30)</f>
        <v>4416</v>
      </c>
      <c r="G28" s="14">
        <v>3810</v>
      </c>
      <c r="H28" s="10">
        <f t="shared" ref="H28:H30" si="7">G28-F28</f>
        <v>-606</v>
      </c>
    </row>
    <row r="29" spans="1:8" ht="21" customHeight="1">
      <c r="A29" s="58" t="s">
        <v>44</v>
      </c>
      <c r="B29" s="54"/>
      <c r="C29" s="54"/>
      <c r="D29" s="59"/>
      <c r="E29" s="60" t="s">
        <v>45</v>
      </c>
      <c r="F29" s="27">
        <v>3906</v>
      </c>
      <c r="G29" s="40">
        <v>3360</v>
      </c>
      <c r="H29" s="10">
        <f t="shared" si="7"/>
        <v>-546</v>
      </c>
    </row>
    <row r="30" spans="1:8">
      <c r="A30" s="22" t="s">
        <v>46</v>
      </c>
      <c r="B30" s="11"/>
      <c r="C30" s="11"/>
      <c r="D30" s="12"/>
      <c r="E30" s="25" t="s">
        <v>47</v>
      </c>
      <c r="F30" s="18">
        <v>510</v>
      </c>
      <c r="G30" s="18">
        <v>450</v>
      </c>
      <c r="H30" s="10">
        <f t="shared" si="7"/>
        <v>-60</v>
      </c>
    </row>
    <row r="31" spans="1:8" ht="46.5" customHeight="1">
      <c r="A31" s="36" t="s">
        <v>48</v>
      </c>
      <c r="B31" s="20">
        <v>1138.6400000000001</v>
      </c>
      <c r="C31" s="20">
        <v>1400</v>
      </c>
      <c r="D31" s="3">
        <f t="shared" ref="D31:D33" si="8">C31-B31</f>
        <v>261.3599999999999</v>
      </c>
      <c r="E31" s="60" t="s">
        <v>62</v>
      </c>
      <c r="F31" s="27"/>
      <c r="G31" s="27"/>
      <c r="H31" s="15"/>
    </row>
    <row r="32" spans="1:8" ht="24" customHeight="1">
      <c r="A32" s="36" t="s">
        <v>49</v>
      </c>
      <c r="B32" s="46">
        <v>1128.01</v>
      </c>
      <c r="C32" s="46">
        <v>1400</v>
      </c>
      <c r="D32" s="3">
        <f t="shared" si="8"/>
        <v>271.99</v>
      </c>
      <c r="E32" s="15"/>
      <c r="F32" s="18"/>
      <c r="G32" s="18"/>
      <c r="H32" s="15"/>
    </row>
    <row r="33" spans="1:8" ht="16.95" customHeight="1">
      <c r="A33" s="47" t="s">
        <v>50</v>
      </c>
      <c r="B33" s="11">
        <v>78.959999999999994</v>
      </c>
      <c r="C33" s="61">
        <v>100</v>
      </c>
      <c r="D33" s="3">
        <f t="shared" si="8"/>
        <v>21.040000000000006</v>
      </c>
      <c r="E33" s="15"/>
      <c r="F33" s="18"/>
      <c r="G33" s="18"/>
      <c r="H33" s="15"/>
    </row>
    <row r="34" spans="1:8">
      <c r="A34" s="47" t="s">
        <v>51</v>
      </c>
      <c r="B34" s="61"/>
      <c r="C34" s="61"/>
      <c r="D34" s="55"/>
      <c r="E34" s="62" t="s">
        <v>52</v>
      </c>
      <c r="F34" s="91">
        <f>SUM(F35:F37)</f>
        <v>383</v>
      </c>
      <c r="G34" s="92">
        <v>450</v>
      </c>
      <c r="H34" s="10">
        <f t="shared" ref="H34:H36" si="9">G34-F34</f>
        <v>67</v>
      </c>
    </row>
    <row r="35" spans="1:8">
      <c r="A35" s="15" t="s">
        <v>53</v>
      </c>
      <c r="B35" s="11">
        <v>380</v>
      </c>
      <c r="C35" s="11">
        <v>400</v>
      </c>
      <c r="D35" s="3">
        <f>C35-B35</f>
        <v>20</v>
      </c>
      <c r="E35" s="63" t="s">
        <v>54</v>
      </c>
      <c r="F35" s="27">
        <v>78</v>
      </c>
      <c r="G35" s="35">
        <v>100</v>
      </c>
      <c r="H35" s="10">
        <f t="shared" si="9"/>
        <v>22</v>
      </c>
    </row>
    <row r="36" spans="1:8">
      <c r="A36" s="15" t="s">
        <v>55</v>
      </c>
      <c r="B36" s="11"/>
      <c r="C36" s="11"/>
      <c r="D36" s="17"/>
      <c r="E36" s="15" t="s">
        <v>56</v>
      </c>
      <c r="F36" s="18">
        <v>305</v>
      </c>
      <c r="G36" s="18">
        <v>350</v>
      </c>
      <c r="H36" s="10">
        <f t="shared" si="9"/>
        <v>45</v>
      </c>
    </row>
    <row r="37" spans="1:8">
      <c r="A37" s="15" t="s">
        <v>57</v>
      </c>
      <c r="B37" s="11">
        <v>100</v>
      </c>
      <c r="C37" s="11">
        <v>100</v>
      </c>
      <c r="D37" s="3">
        <f>C37-B37</f>
        <v>0</v>
      </c>
      <c r="E37" s="15" t="s">
        <v>58</v>
      </c>
      <c r="F37" s="11"/>
      <c r="G37" s="11"/>
      <c r="H37" s="15"/>
    </row>
    <row r="38" spans="1:8">
      <c r="A38" s="43" t="s">
        <v>59</v>
      </c>
      <c r="B38" s="64"/>
      <c r="C38" s="14"/>
      <c r="D38" s="65"/>
      <c r="E38" s="66" t="s">
        <v>59</v>
      </c>
      <c r="F38" s="14"/>
      <c r="G38" s="14"/>
      <c r="H38" s="14"/>
    </row>
    <row r="39" spans="1:8">
      <c r="A39" s="67" t="s">
        <v>60</v>
      </c>
      <c r="B39" s="68">
        <f>B5+B16+B25</f>
        <v>12491.640000000001</v>
      </c>
      <c r="C39" s="69">
        <v>16530</v>
      </c>
      <c r="D39" s="70">
        <f>D25+D16+D5</f>
        <v>4038.3599999999997</v>
      </c>
      <c r="E39" s="71"/>
      <c r="F39" s="93">
        <f>F5+F12+F21+F27</f>
        <v>15613</v>
      </c>
      <c r="G39" s="94">
        <v>16530</v>
      </c>
      <c r="H39" s="95">
        <f>H27+H21+H12+H5</f>
        <v>917</v>
      </c>
    </row>
    <row r="40" spans="1:8">
      <c r="A40" s="98" t="s">
        <v>61</v>
      </c>
      <c r="B40" s="99">
        <f>B39-F39</f>
        <v>-3121.3599999999988</v>
      </c>
      <c r="C40" s="72"/>
      <c r="D40" s="73"/>
      <c r="E40" s="71"/>
      <c r="F40" s="74"/>
      <c r="G40" s="75"/>
      <c r="H40" s="76"/>
    </row>
    <row r="41" spans="1:8" ht="15" thickBot="1"/>
    <row r="42" spans="1:8" ht="15" thickBot="1">
      <c r="A42" s="96" t="s">
        <v>65</v>
      </c>
      <c r="B42" s="97">
        <v>600</v>
      </c>
    </row>
    <row r="44" spans="1:8">
      <c r="B44" s="100" t="s">
        <v>62</v>
      </c>
      <c r="F44" s="101" t="s">
        <v>62</v>
      </c>
    </row>
  </sheetData>
  <mergeCells count="3">
    <mergeCell ref="A3:D3"/>
    <mergeCell ref="E3:H3"/>
    <mergeCell ref="D1:E2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</dc:creator>
  <cp:lastModifiedBy>ASUS</cp:lastModifiedBy>
  <dcterms:created xsi:type="dcterms:W3CDTF">2024-12-02T19:16:49Z</dcterms:created>
  <dcterms:modified xsi:type="dcterms:W3CDTF">2024-12-14T15:42:17Z</dcterms:modified>
</cp:coreProperties>
</file>